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30.09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  <definedName name="_xlnm.Print_Area" localSheetId="0">'30.09.2022'!$A$1:$AS$107</definedName>
  </definedNames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A15!C10+A15!C11+A15!C12+A15!C13 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A15!C47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<sst xmlns="http://schemas.openxmlformats.org/spreadsheetml/2006/main" count="498" uniqueCount="201">
  <si>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 xml:space="preserve">CƏDVƏL A 13 - ÖDƏNİŞ MÜDDƏTLƏRİNİN BÖLGÜSÜ </t>
  </si>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</sst>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4.1248m09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30">
          <cell r="C130">
            <v>8766.61471</v>
          </cell>
        </row>
      </sheetData>
      <sheetData sheetId="13">
        <row r="243">
          <cell r="K243">
            <v>690.9177975</v>
          </cell>
        </row>
        <row r="244">
          <cell r="K244">
            <v>0</v>
          </cell>
        </row>
        <row r="546">
          <cell r="K546">
            <v>0</v>
          </cell>
        </row>
        <row r="547">
          <cell r="K547">
            <v>0</v>
          </cell>
        </row>
      </sheetData>
      <sheetData sheetId="17">
        <row r="1">
          <cell r="T1">
            <v>58</v>
          </cell>
        </row>
      </sheetData>
      <sheetData sheetId="25">
        <row r="2">
          <cell r="M2">
            <v>24</v>
          </cell>
        </row>
      </sheetData>
      <sheetData sheetId="29">
        <row r="44">
          <cell r="J44">
            <v>6638.450286</v>
          </cell>
        </row>
      </sheetData>
      <sheetData sheetId="30">
        <row r="42">
          <cell r="F42">
            <v>362.6496645161291</v>
          </cell>
        </row>
      </sheetData>
      <sheetData sheetId="32">
        <row r="1">
          <cell r="J1">
            <v>20</v>
          </cell>
          <cell r="K1">
            <v>9</v>
          </cell>
        </row>
        <row r="2">
          <cell r="J2">
            <v>31</v>
          </cell>
          <cell r="K2">
            <v>22</v>
          </cell>
        </row>
        <row r="3">
          <cell r="J3">
            <v>42</v>
          </cell>
          <cell r="K3">
            <v>33</v>
          </cell>
        </row>
      </sheetData>
      <sheetData sheetId="33">
        <row r="1">
          <cell r="J1">
            <v>25</v>
          </cell>
          <cell r="K1">
            <v>9</v>
          </cell>
        </row>
        <row r="2">
          <cell r="J2">
            <v>40</v>
          </cell>
          <cell r="K2">
            <v>27</v>
          </cell>
        </row>
        <row r="3">
          <cell r="J3">
            <v>49</v>
          </cell>
          <cell r="K3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3">
    <pageSetUpPr fitToPage="1"/>
  </sheetPr>
  <dimension ref="A1:AS107"/>
  <sheetViews>
    <sheetView showGridLines="0" tabSelected="1" zoomScaleSheetLayoutView="85" zoomScalePageLayoutView="0" workbookViewId="0" topLeftCell="A1">
      <selection activeCell="AS80" sqref="AS80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1</v>
      </c>
      <c r="AS5" s="12"/>
    </row>
    <row r="6" spans="1:45" ht="17.25" customHeight="1">
      <c r="A6" s="13" t="s">
        <v>2</v>
      </c>
      <c r="B6" s="14"/>
      <c r="C6" s="15" t="s">
        <v>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4</v>
      </c>
      <c r="AR6" s="19"/>
      <c r="AS6" s="20"/>
    </row>
    <row r="7" spans="1:45" ht="12.75">
      <c r="A7" s="13"/>
      <c r="B7" s="14"/>
      <c r="C7" s="13" t="s">
        <v>5</v>
      </c>
      <c r="D7" s="13"/>
      <c r="E7" s="21" t="s">
        <v>6</v>
      </c>
      <c r="F7" s="21"/>
      <c r="G7" s="21" t="s">
        <v>7</v>
      </c>
      <c r="H7" s="21"/>
      <c r="I7" s="13" t="s">
        <v>8</v>
      </c>
      <c r="J7" s="13"/>
      <c r="K7" s="13" t="s">
        <v>9</v>
      </c>
      <c r="L7" s="13"/>
      <c r="M7" s="13" t="s">
        <v>10</v>
      </c>
      <c r="N7" s="13"/>
      <c r="O7" s="13" t="s">
        <v>11</v>
      </c>
      <c r="P7" s="13"/>
      <c r="Q7" s="13" t="s">
        <v>12</v>
      </c>
      <c r="R7" s="13"/>
      <c r="S7" s="13" t="s">
        <v>13</v>
      </c>
      <c r="T7" s="13"/>
      <c r="U7" s="13" t="s">
        <v>14</v>
      </c>
      <c r="V7" s="13"/>
      <c r="W7" s="13" t="s">
        <v>15</v>
      </c>
      <c r="X7" s="13"/>
      <c r="Y7" s="13" t="s">
        <v>16</v>
      </c>
      <c r="Z7" s="13"/>
      <c r="AA7" s="13" t="s">
        <v>17</v>
      </c>
      <c r="AB7" s="13"/>
      <c r="AC7" s="13" t="s">
        <v>18</v>
      </c>
      <c r="AD7" s="13"/>
      <c r="AE7" s="13" t="s">
        <v>19</v>
      </c>
      <c r="AF7" s="13"/>
      <c r="AG7" s="13" t="s">
        <v>20</v>
      </c>
      <c r="AH7" s="13"/>
      <c r="AI7" s="15" t="s">
        <v>21</v>
      </c>
      <c r="AJ7" s="17"/>
      <c r="AK7" s="15" t="s">
        <v>22</v>
      </c>
      <c r="AL7" s="17"/>
      <c r="AM7" s="15" t="s">
        <v>23</v>
      </c>
      <c r="AN7" s="17"/>
      <c r="AO7" s="13" t="s">
        <v>24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24</v>
      </c>
      <c r="D9" s="26" t="s">
        <v>25</v>
      </c>
      <c r="E9" s="28" t="s">
        <v>24</v>
      </c>
      <c r="F9" s="26" t="s">
        <v>25</v>
      </c>
      <c r="G9" s="28" t="s">
        <v>24</v>
      </c>
      <c r="H9" s="26" t="s">
        <v>25</v>
      </c>
      <c r="I9" s="28" t="s">
        <v>24</v>
      </c>
      <c r="J9" s="26" t="s">
        <v>25</v>
      </c>
      <c r="K9" s="28" t="s">
        <v>24</v>
      </c>
      <c r="L9" s="26" t="s">
        <v>25</v>
      </c>
      <c r="M9" s="28" t="s">
        <v>24</v>
      </c>
      <c r="N9" s="26" t="s">
        <v>25</v>
      </c>
      <c r="O9" s="28" t="s">
        <v>24</v>
      </c>
      <c r="P9" s="26" t="s">
        <v>25</v>
      </c>
      <c r="Q9" s="28" t="s">
        <v>24</v>
      </c>
      <c r="R9" s="26" t="s">
        <v>25</v>
      </c>
      <c r="S9" s="28" t="s">
        <v>24</v>
      </c>
      <c r="T9" s="26" t="s">
        <v>25</v>
      </c>
      <c r="U9" s="28" t="s">
        <v>24</v>
      </c>
      <c r="V9" s="26" t="s">
        <v>25</v>
      </c>
      <c r="W9" s="28" t="s">
        <v>24</v>
      </c>
      <c r="X9" s="26" t="s">
        <v>25</v>
      </c>
      <c r="Y9" s="28" t="s">
        <v>24</v>
      </c>
      <c r="Z9" s="26" t="s">
        <v>25</v>
      </c>
      <c r="AA9" s="28" t="s">
        <v>24</v>
      </c>
      <c r="AB9" s="26" t="s">
        <v>25</v>
      </c>
      <c r="AC9" s="28" t="s">
        <v>24</v>
      </c>
      <c r="AD9" s="26" t="s">
        <v>25</v>
      </c>
      <c r="AE9" s="28" t="s">
        <v>24</v>
      </c>
      <c r="AF9" s="26" t="s">
        <v>25</v>
      </c>
      <c r="AG9" s="28" t="s">
        <v>24</v>
      </c>
      <c r="AH9" s="26" t="s">
        <v>25</v>
      </c>
      <c r="AI9" s="28" t="s">
        <v>24</v>
      </c>
      <c r="AJ9" s="26" t="s">
        <v>25</v>
      </c>
      <c r="AK9" s="28" t="s">
        <v>24</v>
      </c>
      <c r="AL9" s="26" t="s">
        <v>25</v>
      </c>
      <c r="AM9" s="28" t="s">
        <v>24</v>
      </c>
      <c r="AN9" s="26" t="s">
        <v>25</v>
      </c>
      <c r="AO9" s="28" t="s">
        <v>24</v>
      </c>
      <c r="AP9" s="26" t="s">
        <v>26</v>
      </c>
      <c r="AQ9" s="26" t="s">
        <v>27</v>
      </c>
      <c r="AR9" s="26" t="s">
        <v>28</v>
      </c>
      <c r="AS9" s="26" t="s">
        <v>29</v>
      </c>
    </row>
    <row r="10" spans="1:45" ht="25.5">
      <c r="A10" s="30" t="s">
        <v>30</v>
      </c>
      <c r="B10" s="31" t="s">
        <v>31</v>
      </c>
      <c r="C10" s="32">
        <v>102.11426</v>
      </c>
      <c r="D10" s="32">
        <v>62.97725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102.11426</v>
      </c>
      <c r="AP10" s="34">
        <f t="shared" si="0"/>
        <v>62.97725</v>
      </c>
      <c r="AQ10" s="32"/>
      <c r="AR10" s="32"/>
      <c r="AS10" s="32">
        <v>102.11426</v>
      </c>
    </row>
    <row r="11" spans="1:45" ht="25.5">
      <c r="A11" s="30" t="s">
        <v>32</v>
      </c>
      <c r="B11" s="31" t="s">
        <v>33</v>
      </c>
      <c r="C11" s="32">
        <v>79.77173</v>
      </c>
      <c r="D11" s="32">
        <v>9.044620000000002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18.648</v>
      </c>
      <c r="AN11" s="32">
        <v>17.985</v>
      </c>
      <c r="AO11" s="34">
        <f t="shared" si="0"/>
        <v>98.41973</v>
      </c>
      <c r="AP11" s="34">
        <f t="shared" si="0"/>
        <v>27.02962</v>
      </c>
      <c r="AQ11" s="32"/>
      <c r="AR11" s="32"/>
      <c r="AS11" s="32">
        <v>98.41973</v>
      </c>
    </row>
    <row r="12" spans="1:45" ht="13.5" customHeight="1">
      <c r="A12" s="30" t="s">
        <v>34</v>
      </c>
      <c r="B12" s="31" t="s">
        <v>35</v>
      </c>
      <c r="C12" s="34">
        <f aca="true" t="shared" si="1" ref="C12:AN12">C13+C14</f>
        <v>284.05904</v>
      </c>
      <c r="D12" s="34">
        <f t="shared" si="1"/>
        <v>284.05904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284.05904</v>
      </c>
      <c r="AP12" s="34">
        <f t="shared" si="0"/>
        <v>284.05904</v>
      </c>
      <c r="AQ12" s="34">
        <f>AQ13+AQ14</f>
        <v>0</v>
      </c>
      <c r="AR12" s="34">
        <f>AR13+AR14</f>
        <v>0</v>
      </c>
      <c r="AS12" s="34">
        <f>AS13+AS14</f>
        <v>284.05904</v>
      </c>
    </row>
    <row r="13" spans="1:45" ht="13.5" customHeight="1">
      <c r="A13" s="35" t="s">
        <v>36</v>
      </c>
      <c r="B13" s="31" t="s">
        <v>37</v>
      </c>
      <c r="C13" s="32">
        <v>260.14191</v>
      </c>
      <c r="D13" s="32">
        <v>260.14191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260.14191</v>
      </c>
      <c r="AP13" s="34">
        <f t="shared" si="0"/>
        <v>260.14191</v>
      </c>
      <c r="AQ13" s="32"/>
      <c r="AR13" s="32"/>
      <c r="AS13" s="32">
        <v>260.14191</v>
      </c>
    </row>
    <row r="14" spans="1:45" ht="13.5" customHeight="1">
      <c r="A14" s="35" t="s">
        <v>38</v>
      </c>
      <c r="B14" s="31" t="s">
        <v>39</v>
      </c>
      <c r="C14" s="32">
        <v>23.91713</v>
      </c>
      <c r="D14" s="32">
        <v>23.91713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23.91713</v>
      </c>
      <c r="AP14" s="34">
        <f t="shared" si="0"/>
        <v>23.91713</v>
      </c>
      <c r="AQ14" s="32"/>
      <c r="AR14" s="32"/>
      <c r="AS14" s="32">
        <v>23.91713</v>
      </c>
    </row>
    <row r="15" spans="1:45" ht="38.25">
      <c r="A15" s="30" t="s">
        <v>40</v>
      </c>
      <c r="B15" s="31" t="s">
        <v>41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42</v>
      </c>
      <c r="B16" s="31" t="s">
        <v>43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44</v>
      </c>
      <c r="B17" s="31" t="s">
        <v>45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46</v>
      </c>
      <c r="B18" s="31" t="s">
        <v>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48</v>
      </c>
      <c r="B19" s="31" t="s">
        <v>49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50</v>
      </c>
      <c r="B20" s="31" t="s">
        <v>51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52</v>
      </c>
      <c r="B21" s="31" t="s">
        <v>53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54</v>
      </c>
      <c r="B22" s="31" t="s">
        <v>55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56</v>
      </c>
      <c r="B23" s="31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58</v>
      </c>
      <c r="B24" s="31" t="s">
        <v>59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>
        <v>839.8116</v>
      </c>
      <c r="AJ24" s="32"/>
      <c r="AK24" s="32">
        <v>4773.41831</v>
      </c>
      <c r="AL24" s="32"/>
      <c r="AM24" s="32">
        <f>6205.31021-AK24-AI24</f>
        <v>592.0802999999996</v>
      </c>
      <c r="AN24" s="32"/>
      <c r="AO24" s="34">
        <f t="shared" si="0"/>
        <v>6205.31021</v>
      </c>
      <c r="AP24" s="34">
        <f t="shared" si="0"/>
        <v>0</v>
      </c>
      <c r="AQ24" s="32"/>
      <c r="AR24" s="32"/>
      <c r="AS24" s="32"/>
    </row>
    <row r="25" spans="1:45" ht="28.5" customHeight="1">
      <c r="A25" s="30" t="s">
        <v>60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62</v>
      </c>
      <c r="B26" s="31" t="s">
        <v>63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64</v>
      </c>
      <c r="B27" s="31" t="s">
        <v>65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66</v>
      </c>
      <c r="B28" s="31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68</v>
      </c>
      <c r="B29" s="31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70</v>
      </c>
      <c r="B30" s="31" t="s">
        <v>71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72</v>
      </c>
      <c r="B31" s="31" t="s">
        <v>73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74</v>
      </c>
      <c r="B32" s="31" t="s">
        <v>75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76</v>
      </c>
      <c r="B33" s="31" t="s">
        <v>77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64</v>
      </c>
      <c r="B34" s="31" t="s">
        <v>78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70</v>
      </c>
      <c r="B37" s="31" t="s">
        <v>83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84</v>
      </c>
      <c r="B38" s="31" t="s">
        <v>85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86</v>
      </c>
      <c r="B39" s="31" t="s">
        <v>87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88</v>
      </c>
      <c r="B40" s="31" t="s">
        <v>89</v>
      </c>
      <c r="C40" s="34">
        <f aca="true" t="shared" si="9" ref="C40:AN40">C41+C42</f>
        <v>0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0.44297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0.44334</v>
      </c>
      <c r="L40" s="34">
        <f t="shared" si="9"/>
        <v>0</v>
      </c>
      <c r="M40" s="34">
        <f t="shared" si="9"/>
        <v>0.44371</v>
      </c>
      <c r="N40" s="34">
        <f t="shared" si="9"/>
        <v>0</v>
      </c>
      <c r="O40" s="34">
        <f t="shared" si="9"/>
        <v>0.44408</v>
      </c>
      <c r="P40" s="34">
        <f t="shared" si="9"/>
        <v>0</v>
      </c>
      <c r="Q40" s="34">
        <f t="shared" si="9"/>
        <v>0.44445</v>
      </c>
      <c r="R40" s="34">
        <f t="shared" si="9"/>
        <v>0</v>
      </c>
      <c r="S40" s="34">
        <f t="shared" si="9"/>
        <v>0.44482</v>
      </c>
      <c r="T40" s="34">
        <f t="shared" si="9"/>
        <v>0</v>
      </c>
      <c r="U40" s="34">
        <f t="shared" si="9"/>
        <v>0.44519</v>
      </c>
      <c r="V40" s="34">
        <f t="shared" si="9"/>
        <v>0</v>
      </c>
      <c r="W40" s="34">
        <f t="shared" si="9"/>
        <v>0.44556</v>
      </c>
      <c r="X40" s="34">
        <f t="shared" si="9"/>
        <v>0</v>
      </c>
      <c r="Y40" s="34">
        <f t="shared" si="9"/>
        <v>0.44593</v>
      </c>
      <c r="Z40" s="34">
        <f t="shared" si="9"/>
        <v>0</v>
      </c>
      <c r="AA40" s="34">
        <f t="shared" si="9"/>
        <v>0.4463</v>
      </c>
      <c r="AB40" s="34">
        <f t="shared" si="9"/>
        <v>0</v>
      </c>
      <c r="AC40" s="34">
        <f t="shared" si="9"/>
        <v>0.44668</v>
      </c>
      <c r="AD40" s="34">
        <f t="shared" si="9"/>
        <v>0</v>
      </c>
      <c r="AE40" s="34">
        <f t="shared" si="9"/>
        <v>0.44705</v>
      </c>
      <c r="AF40" s="34">
        <f t="shared" si="9"/>
        <v>0</v>
      </c>
      <c r="AG40" s="34">
        <f t="shared" si="9"/>
        <v>4.49104</v>
      </c>
      <c r="AH40" s="34">
        <f t="shared" si="9"/>
        <v>0</v>
      </c>
      <c r="AI40" s="34">
        <f t="shared" si="9"/>
        <v>0</v>
      </c>
      <c r="AJ40" s="34">
        <f t="shared" si="9"/>
        <v>0</v>
      </c>
      <c r="AK40" s="34">
        <f t="shared" si="9"/>
        <v>0</v>
      </c>
      <c r="AL40" s="34">
        <f t="shared" si="9"/>
        <v>0</v>
      </c>
      <c r="AM40" s="34">
        <f t="shared" si="9"/>
        <v>729.42831</v>
      </c>
      <c r="AN40" s="34">
        <f t="shared" si="9"/>
        <v>0</v>
      </c>
      <c r="AO40" s="34">
        <f t="shared" si="0"/>
        <v>739.2594300000001</v>
      </c>
      <c r="AP40" s="34">
        <f t="shared" si="0"/>
        <v>0</v>
      </c>
      <c r="AQ40" s="34">
        <f>AQ41+AQ42</f>
        <v>9.83112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64</v>
      </c>
      <c r="B41" s="31" t="s">
        <v>90</v>
      </c>
      <c r="C41" s="32"/>
      <c r="D41" s="32"/>
      <c r="E41" s="32"/>
      <c r="F41" s="32"/>
      <c r="G41" s="32">
        <v>0.44297</v>
      </c>
      <c r="H41" s="32"/>
      <c r="I41" s="32"/>
      <c r="J41" s="32"/>
      <c r="K41" s="32">
        <v>0.44334</v>
      </c>
      <c r="L41" s="32"/>
      <c r="M41" s="32">
        <v>0.44371</v>
      </c>
      <c r="N41" s="32"/>
      <c r="O41" s="32">
        <v>0.44408</v>
      </c>
      <c r="P41" s="32"/>
      <c r="Q41" s="32">
        <v>0.44445</v>
      </c>
      <c r="R41" s="32"/>
      <c r="S41" s="32">
        <v>0.44482</v>
      </c>
      <c r="T41" s="32"/>
      <c r="U41" s="32">
        <v>0.44519</v>
      </c>
      <c r="V41" s="32"/>
      <c r="W41" s="32">
        <v>0.44556</v>
      </c>
      <c r="X41" s="32"/>
      <c r="Y41" s="32">
        <v>0.44593</v>
      </c>
      <c r="Z41" s="32"/>
      <c r="AA41" s="32">
        <v>0.4463</v>
      </c>
      <c r="AB41" s="32"/>
      <c r="AC41" s="32">
        <v>0.44668</v>
      </c>
      <c r="AD41" s="32"/>
      <c r="AE41" s="32">
        <v>0.44705</v>
      </c>
      <c r="AF41" s="32"/>
      <c r="AG41" s="32">
        <v>4.49104</v>
      </c>
      <c r="AH41" s="32"/>
      <c r="AI41" s="32"/>
      <c r="AJ41" s="32"/>
      <c r="AK41" s="32"/>
      <c r="AL41" s="32"/>
      <c r="AM41" s="32"/>
      <c r="AN41" s="32"/>
      <c r="AO41" s="34">
        <f t="shared" si="0"/>
        <v>9.831119999999999</v>
      </c>
      <c r="AP41" s="34">
        <f t="shared" si="0"/>
        <v>0</v>
      </c>
      <c r="AQ41" s="41">
        <v>9.83112</v>
      </c>
      <c r="AR41" s="41"/>
      <c r="AS41" s="41"/>
    </row>
    <row r="42" spans="1:45" ht="12.75">
      <c r="A42" s="37" t="s">
        <v>91</v>
      </c>
      <c r="B42" s="31" t="s">
        <v>92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729.42831</v>
      </c>
      <c r="AN42" s="32"/>
      <c r="AO42" s="34">
        <f t="shared" si="0"/>
        <v>729.42831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93</v>
      </c>
      <c r="B43" s="31" t="s">
        <v>94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v>641.68853</v>
      </c>
      <c r="AN43" s="32"/>
      <c r="AO43" s="34">
        <f t="shared" si="0"/>
        <v>641.68853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95</v>
      </c>
      <c r="B44" s="31" t="s">
        <v>96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97</v>
      </c>
      <c r="B45" s="31" t="s">
        <v>98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v>6.03528</v>
      </c>
      <c r="AN45" s="39">
        <v>0</v>
      </c>
      <c r="AO45" s="34">
        <f t="shared" si="0"/>
        <v>6.03528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99</v>
      </c>
      <c r="B46" s="31" t="s">
        <v>100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v>1834.7281875000003</v>
      </c>
      <c r="AN46" s="32"/>
      <c r="AO46" s="34">
        <f t="shared" si="0"/>
        <v>1834.7281875000003</v>
      </c>
      <c r="AP46" s="34">
        <f t="shared" si="0"/>
        <v>0</v>
      </c>
      <c r="AQ46" s="32"/>
      <c r="AR46" s="32"/>
      <c r="AS46" s="32"/>
    </row>
    <row r="47" spans="1:45" s="42" customFormat="1" ht="30.75" customHeight="1">
      <c r="A47" s="30" t="s">
        <v>101</v>
      </c>
      <c r="B47" s="31" t="s">
        <v>102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'[1]A10'!K243+'[1]A10'!K244</f>
        <v>690.9177975</v>
      </c>
      <c r="AN47" s="34">
        <f>'[1]A10'!K546+'[1]A10'!K547</f>
        <v>0</v>
      </c>
      <c r="AO47" s="34">
        <f t="shared" si="0"/>
        <v>690.9177975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103</v>
      </c>
      <c r="B48" s="31" t="s">
        <v>104</v>
      </c>
      <c r="C48" s="34">
        <f aca="true" t="shared" si="10" ref="C48:AL48">C10+C11+C12+C15+C16+C23+C24+C25+C26+C33+C40+C43+C44+C46</f>
        <v>465.94503</v>
      </c>
      <c r="D48" s="34">
        <f t="shared" si="10"/>
        <v>356.08091</v>
      </c>
      <c r="E48" s="34">
        <f t="shared" si="10"/>
        <v>0</v>
      </c>
      <c r="F48" s="34">
        <f t="shared" si="10"/>
        <v>0</v>
      </c>
      <c r="G48" s="34">
        <f t="shared" si="10"/>
        <v>0.44297</v>
      </c>
      <c r="H48" s="34">
        <f t="shared" si="10"/>
        <v>0</v>
      </c>
      <c r="I48" s="34">
        <f t="shared" si="10"/>
        <v>0</v>
      </c>
      <c r="J48" s="34">
        <f t="shared" si="10"/>
        <v>0</v>
      </c>
      <c r="K48" s="34">
        <f t="shared" si="10"/>
        <v>0.44334</v>
      </c>
      <c r="L48" s="34">
        <f t="shared" si="10"/>
        <v>0</v>
      </c>
      <c r="M48" s="34">
        <f t="shared" si="10"/>
        <v>0.44371</v>
      </c>
      <c r="N48" s="34">
        <f t="shared" si="10"/>
        <v>0</v>
      </c>
      <c r="O48" s="34">
        <f t="shared" si="10"/>
        <v>0.44408</v>
      </c>
      <c r="P48" s="34">
        <f t="shared" si="10"/>
        <v>0</v>
      </c>
      <c r="Q48" s="34">
        <f t="shared" si="10"/>
        <v>0.44445</v>
      </c>
      <c r="R48" s="34">
        <f t="shared" si="10"/>
        <v>0</v>
      </c>
      <c r="S48" s="34">
        <f t="shared" si="10"/>
        <v>0.44482</v>
      </c>
      <c r="T48" s="34">
        <f t="shared" si="10"/>
        <v>0</v>
      </c>
      <c r="U48" s="34">
        <f t="shared" si="10"/>
        <v>0.44519</v>
      </c>
      <c r="V48" s="34">
        <f t="shared" si="10"/>
        <v>0</v>
      </c>
      <c r="W48" s="34">
        <f t="shared" si="10"/>
        <v>0.44556</v>
      </c>
      <c r="X48" s="34">
        <f t="shared" si="10"/>
        <v>0</v>
      </c>
      <c r="Y48" s="34">
        <f t="shared" si="10"/>
        <v>0.44593</v>
      </c>
      <c r="Z48" s="34">
        <f t="shared" si="10"/>
        <v>0</v>
      </c>
      <c r="AA48" s="34">
        <f t="shared" si="10"/>
        <v>0.4463</v>
      </c>
      <c r="AB48" s="34">
        <f t="shared" si="10"/>
        <v>0</v>
      </c>
      <c r="AC48" s="34">
        <f t="shared" si="10"/>
        <v>0.44668</v>
      </c>
      <c r="AD48" s="34">
        <f t="shared" si="10"/>
        <v>0</v>
      </c>
      <c r="AE48" s="34">
        <f t="shared" si="10"/>
        <v>0.44705</v>
      </c>
      <c r="AF48" s="34">
        <f t="shared" si="10"/>
        <v>0</v>
      </c>
      <c r="AG48" s="34">
        <f t="shared" si="10"/>
        <v>4.49104</v>
      </c>
      <c r="AH48" s="34">
        <f t="shared" si="10"/>
        <v>0</v>
      </c>
      <c r="AI48" s="34">
        <f t="shared" si="10"/>
        <v>839.8116</v>
      </c>
      <c r="AJ48" s="34">
        <f t="shared" si="10"/>
        <v>0</v>
      </c>
      <c r="AK48" s="34">
        <f t="shared" si="10"/>
        <v>4773.41831</v>
      </c>
      <c r="AL48" s="34">
        <f t="shared" si="10"/>
        <v>0</v>
      </c>
      <c r="AM48" s="34">
        <f>AM10+AM11+AM12+AM15+AM16+AM23+AM24+AM25+AM26+AM33+AM40+AM43+AM44+AM45+AM46-AM47</f>
        <v>3131.69081</v>
      </c>
      <c r="AN48" s="34">
        <f>AN10+AN11+AN12+AN15+AN16+AN23+AN24+AN25+AN26+AN33+AN40+AN43+AN44+AN46-AN47</f>
        <v>17.985</v>
      </c>
      <c r="AO48" s="34">
        <f t="shared" si="0"/>
        <v>9220.69687</v>
      </c>
      <c r="AP48" s="34">
        <f t="shared" si="0"/>
        <v>374.06591000000003</v>
      </c>
      <c r="AQ48" s="34">
        <f>AQ10+AQ11+AQ12+AQ15+AQ16+AQ23+AQ24+AQ25+AQ26+AQ33+AQ40+AQ43+AQ44+AQ46</f>
        <v>9.83112</v>
      </c>
      <c r="AR48" s="34">
        <f>AR10+AR11+AR12+AR15+AR16+AR23+AR24+AR25+AR26+AR33+AR40+AR43+AR44+AR46</f>
        <v>0</v>
      </c>
      <c r="AS48" s="34">
        <f>AS10+AS11+AS12+AS15+AS16+AS23+AS24+AS25+AS26+AS33+AS40+AS43+AS44+AS46</f>
        <v>484.59303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106</v>
      </c>
      <c r="B52" s="14"/>
      <c r="C52" s="15" t="s">
        <v>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107</v>
      </c>
      <c r="AR52" s="19"/>
      <c r="AS52" s="20"/>
    </row>
    <row r="53" spans="1:45" s="42" customFormat="1" ht="27.75" customHeight="1">
      <c r="A53" s="13"/>
      <c r="B53" s="14"/>
      <c r="C53" s="13" t="s">
        <v>5</v>
      </c>
      <c r="D53" s="13"/>
      <c r="E53" s="21" t="s">
        <v>6</v>
      </c>
      <c r="F53" s="21"/>
      <c r="G53" s="21" t="s">
        <v>7</v>
      </c>
      <c r="H53" s="21"/>
      <c r="I53" s="13" t="s">
        <v>8</v>
      </c>
      <c r="J53" s="13"/>
      <c r="K53" s="13" t="s">
        <v>9</v>
      </c>
      <c r="L53" s="13"/>
      <c r="M53" s="13" t="s">
        <v>10</v>
      </c>
      <c r="N53" s="13"/>
      <c r="O53" s="13" t="s">
        <v>11</v>
      </c>
      <c r="P53" s="13"/>
      <c r="Q53" s="13" t="s">
        <v>12</v>
      </c>
      <c r="R53" s="13"/>
      <c r="S53" s="13" t="s">
        <v>13</v>
      </c>
      <c r="T53" s="13"/>
      <c r="U53" s="13" t="s">
        <v>14</v>
      </c>
      <c r="V53" s="13"/>
      <c r="W53" s="13" t="s">
        <v>15</v>
      </c>
      <c r="X53" s="13"/>
      <c r="Y53" s="13" t="s">
        <v>16</v>
      </c>
      <c r="Z53" s="13"/>
      <c r="AA53" s="13" t="s">
        <v>17</v>
      </c>
      <c r="AB53" s="13"/>
      <c r="AC53" s="13" t="s">
        <v>18</v>
      </c>
      <c r="AD53" s="13"/>
      <c r="AE53" s="13" t="s">
        <v>19</v>
      </c>
      <c r="AF53" s="13"/>
      <c r="AG53" s="13" t="s">
        <v>20</v>
      </c>
      <c r="AH53" s="13"/>
      <c r="AI53" s="15" t="s">
        <v>21</v>
      </c>
      <c r="AJ53" s="17"/>
      <c r="AK53" s="15" t="s">
        <v>22</v>
      </c>
      <c r="AL53" s="17"/>
      <c r="AM53" s="15" t="s">
        <v>23</v>
      </c>
      <c r="AN53" s="17"/>
      <c r="AO53" s="13" t="s">
        <v>24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24</v>
      </c>
      <c r="D55" s="26" t="s">
        <v>25</v>
      </c>
      <c r="E55" s="28" t="s">
        <v>24</v>
      </c>
      <c r="F55" s="26" t="s">
        <v>25</v>
      </c>
      <c r="G55" s="28" t="s">
        <v>24</v>
      </c>
      <c r="H55" s="26" t="s">
        <v>25</v>
      </c>
      <c r="I55" s="28" t="s">
        <v>24</v>
      </c>
      <c r="J55" s="26" t="s">
        <v>25</v>
      </c>
      <c r="K55" s="28" t="s">
        <v>24</v>
      </c>
      <c r="L55" s="26" t="s">
        <v>25</v>
      </c>
      <c r="M55" s="28" t="s">
        <v>24</v>
      </c>
      <c r="N55" s="26" t="s">
        <v>25</v>
      </c>
      <c r="O55" s="28" t="s">
        <v>24</v>
      </c>
      <c r="P55" s="26" t="s">
        <v>25</v>
      </c>
      <c r="Q55" s="28" t="s">
        <v>24</v>
      </c>
      <c r="R55" s="26" t="s">
        <v>25</v>
      </c>
      <c r="S55" s="28" t="s">
        <v>24</v>
      </c>
      <c r="T55" s="26" t="s">
        <v>25</v>
      </c>
      <c r="U55" s="28" t="s">
        <v>24</v>
      </c>
      <c r="V55" s="26" t="s">
        <v>25</v>
      </c>
      <c r="W55" s="28" t="s">
        <v>24</v>
      </c>
      <c r="X55" s="26" t="s">
        <v>25</v>
      </c>
      <c r="Y55" s="28" t="s">
        <v>24</v>
      </c>
      <c r="Z55" s="26" t="s">
        <v>25</v>
      </c>
      <c r="AA55" s="28" t="s">
        <v>24</v>
      </c>
      <c r="AB55" s="26" t="s">
        <v>25</v>
      </c>
      <c r="AC55" s="28" t="s">
        <v>24</v>
      </c>
      <c r="AD55" s="26" t="s">
        <v>25</v>
      </c>
      <c r="AE55" s="28" t="s">
        <v>24</v>
      </c>
      <c r="AF55" s="26" t="s">
        <v>25</v>
      </c>
      <c r="AG55" s="28" t="s">
        <v>24</v>
      </c>
      <c r="AH55" s="26" t="s">
        <v>25</v>
      </c>
      <c r="AI55" s="28" t="s">
        <v>24</v>
      </c>
      <c r="AJ55" s="26" t="s">
        <v>25</v>
      </c>
      <c r="AK55" s="28" t="s">
        <v>24</v>
      </c>
      <c r="AL55" s="26" t="s">
        <v>25</v>
      </c>
      <c r="AM55" s="28" t="s">
        <v>24</v>
      </c>
      <c r="AN55" s="26" t="s">
        <v>25</v>
      </c>
      <c r="AO55" s="28" t="s">
        <v>24</v>
      </c>
      <c r="AP55" s="26" t="s">
        <v>26</v>
      </c>
      <c r="AQ55" s="28" t="s">
        <v>27</v>
      </c>
      <c r="AR55" s="28" t="s">
        <v>28</v>
      </c>
      <c r="AS55" s="28" t="s">
        <v>29</v>
      </c>
    </row>
    <row r="56" spans="1:45" ht="25.5">
      <c r="A56" s="30" t="s">
        <v>108</v>
      </c>
      <c r="B56" s="31" t="s">
        <v>109</v>
      </c>
      <c r="C56" s="34">
        <f aca="true" t="shared" si="11" ref="C56:AN56">C57+C58+C59+C60+C61+C62</f>
        <v>428.64564</v>
      </c>
      <c r="D56" s="34">
        <f t="shared" si="11"/>
        <v>415.50684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428.64564</v>
      </c>
      <c r="AP56" s="34">
        <f t="shared" si="12"/>
        <v>415.50684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428.64564</v>
      </c>
    </row>
    <row r="57" spans="1:45" ht="13.5" customHeight="1">
      <c r="A57" s="37" t="s">
        <v>110</v>
      </c>
      <c r="B57" s="31" t="s">
        <v>111</v>
      </c>
      <c r="C57" s="32">
        <v>313.55909</v>
      </c>
      <c r="D57" s="32">
        <v>309.51465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313.55909</v>
      </c>
      <c r="AP57" s="34">
        <f t="shared" si="12"/>
        <v>309.51465</v>
      </c>
      <c r="AQ57" s="56"/>
      <c r="AR57" s="56"/>
      <c r="AS57" s="56">
        <v>313.55909</v>
      </c>
    </row>
    <row r="58" spans="1:45" ht="51">
      <c r="A58" s="37" t="s">
        <v>112</v>
      </c>
      <c r="B58" s="31" t="s">
        <v>113</v>
      </c>
      <c r="C58" s="32">
        <v>115.08655</v>
      </c>
      <c r="D58" s="32">
        <v>105.99219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115.08655</v>
      </c>
      <c r="AP58" s="34">
        <f t="shared" si="12"/>
        <v>105.99219</v>
      </c>
      <c r="AQ58" s="56"/>
      <c r="AR58" s="56"/>
      <c r="AS58" s="57">
        <v>115.08655</v>
      </c>
    </row>
    <row r="59" spans="1:45" ht="25.5">
      <c r="A59" s="37" t="s">
        <v>114</v>
      </c>
      <c r="B59" s="31" t="s">
        <v>115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116</v>
      </c>
      <c r="B60" s="31" t="s">
        <v>117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118</v>
      </c>
      <c r="B61" s="31" t="s">
        <v>119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120</v>
      </c>
      <c r="B62" s="31" t="s">
        <v>121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122</v>
      </c>
      <c r="B63" s="31" t="s">
        <v>123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124</v>
      </c>
      <c r="AQ63" s="57"/>
      <c r="AR63" s="57"/>
      <c r="AS63" s="57"/>
    </row>
    <row r="64" spans="1:45" ht="13.5" customHeight="1">
      <c r="A64" s="30" t="s">
        <v>125</v>
      </c>
      <c r="B64" s="31" t="s">
        <v>126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127</v>
      </c>
      <c r="B65" s="31" t="s">
        <v>128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129</v>
      </c>
      <c r="B66" s="31" t="s">
        <v>130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131</v>
      </c>
      <c r="B67" s="31" t="s">
        <v>132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133</v>
      </c>
      <c r="B68" s="31" t="s">
        <v>134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135</v>
      </c>
      <c r="B69" s="31" t="s">
        <v>136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137</v>
      </c>
      <c r="B70" s="31" t="s">
        <v>138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139</v>
      </c>
      <c r="B71" s="31" t="s">
        <v>140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141</v>
      </c>
      <c r="B72" s="31" t="s">
        <v>142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143</v>
      </c>
      <c r="B73" s="31" t="s">
        <v>144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145</v>
      </c>
      <c r="B74" s="31" t="s">
        <v>146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147</v>
      </c>
      <c r="B75" s="31" t="s">
        <v>148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149</v>
      </c>
      <c r="B76" s="31" t="s">
        <v>150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151</v>
      </c>
      <c r="B77" s="31" t="s">
        <v>152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153</v>
      </c>
      <c r="B78" s="31" t="s">
        <v>154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155</v>
      </c>
      <c r="B79" s="31" t="s">
        <v>156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157</v>
      </c>
      <c r="B80" s="31" t="s">
        <v>158</v>
      </c>
      <c r="C80" s="61">
        <v>25.436519999999998</v>
      </c>
      <c r="D80" s="62">
        <v>7.50694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25.436519999999998</v>
      </c>
      <c r="AP80" s="34">
        <f t="shared" si="16"/>
        <v>7.50694</v>
      </c>
      <c r="AQ80" s="57"/>
      <c r="AR80" s="57"/>
      <c r="AS80" s="57">
        <v>25.436519999999998</v>
      </c>
    </row>
    <row r="81" spans="1:45" s="42" customFormat="1" ht="13.5" customHeight="1">
      <c r="A81" s="30" t="s">
        <v>159</v>
      </c>
      <c r="B81" s="31" t="s">
        <v>160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8766.61471</v>
      </c>
      <c r="AN81" s="34"/>
      <c r="AO81" s="34">
        <f>AM81</f>
        <v>8766.61471</v>
      </c>
      <c r="AP81" s="34" t="s">
        <v>124</v>
      </c>
      <c r="AQ81" s="57"/>
      <c r="AR81" s="57"/>
      <c r="AS81" s="57"/>
    </row>
    <row r="82" spans="1:45" s="42" customFormat="1" ht="13.5" customHeight="1">
      <c r="A82" s="43" t="s">
        <v>161</v>
      </c>
      <c r="B82" s="63" t="s">
        <v>162</v>
      </c>
      <c r="C82" s="34">
        <f aca="true" t="shared" si="17" ref="C82:AL82">C56+C63+C64+C67+C68+C69+C72+C75+C76+C77+C78+C79+C80</f>
        <v>454.08216</v>
      </c>
      <c r="D82" s="34">
        <f t="shared" si="17"/>
        <v>423.01378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8766.61471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9220.69687</v>
      </c>
      <c r="AP82" s="34">
        <f>D82+F82+H82+J82+L82+N82+P82+R82+T82+V82+X82+Z82+AB82+AD82+AF82+AH82+AJ82+AL82+AN82</f>
        <v>423.01378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454.08216</v>
      </c>
    </row>
    <row r="83" spans="1:45" s="42" customFormat="1" ht="51">
      <c r="A83" s="43" t="s">
        <v>163</v>
      </c>
      <c r="B83" s="31" t="s">
        <v>164</v>
      </c>
      <c r="C83" s="34">
        <f aca="true" t="shared" si="18" ref="C83:AN83">C48-C82</f>
        <v>11.862869999999987</v>
      </c>
      <c r="D83" s="34">
        <f t="shared" si="18"/>
        <v>-66.93286999999998</v>
      </c>
      <c r="E83" s="34">
        <f t="shared" si="18"/>
        <v>0</v>
      </c>
      <c r="F83" s="34">
        <f t="shared" si="18"/>
        <v>0</v>
      </c>
      <c r="G83" s="34">
        <f t="shared" si="18"/>
        <v>0.44297</v>
      </c>
      <c r="H83" s="34">
        <f t="shared" si="18"/>
        <v>0</v>
      </c>
      <c r="I83" s="34">
        <f t="shared" si="18"/>
        <v>0</v>
      </c>
      <c r="J83" s="34">
        <f t="shared" si="18"/>
        <v>0</v>
      </c>
      <c r="K83" s="34">
        <f t="shared" si="18"/>
        <v>0.44334</v>
      </c>
      <c r="L83" s="34">
        <f t="shared" si="18"/>
        <v>0</v>
      </c>
      <c r="M83" s="34">
        <f t="shared" si="18"/>
        <v>0.44371</v>
      </c>
      <c r="N83" s="34">
        <f t="shared" si="18"/>
        <v>0</v>
      </c>
      <c r="O83" s="34">
        <f t="shared" si="18"/>
        <v>0.44408</v>
      </c>
      <c r="P83" s="34">
        <f t="shared" si="18"/>
        <v>0</v>
      </c>
      <c r="Q83" s="34">
        <f t="shared" si="18"/>
        <v>0.44445</v>
      </c>
      <c r="R83" s="34">
        <f t="shared" si="18"/>
        <v>0</v>
      </c>
      <c r="S83" s="34">
        <f t="shared" si="18"/>
        <v>0.44482</v>
      </c>
      <c r="T83" s="34">
        <f t="shared" si="18"/>
        <v>0</v>
      </c>
      <c r="U83" s="34">
        <f t="shared" si="18"/>
        <v>0.44519</v>
      </c>
      <c r="V83" s="34">
        <f t="shared" si="18"/>
        <v>0</v>
      </c>
      <c r="W83" s="34">
        <f t="shared" si="18"/>
        <v>0.44556</v>
      </c>
      <c r="X83" s="34">
        <f t="shared" si="18"/>
        <v>0</v>
      </c>
      <c r="Y83" s="34">
        <f t="shared" si="18"/>
        <v>0.44593</v>
      </c>
      <c r="Z83" s="34">
        <f t="shared" si="18"/>
        <v>0</v>
      </c>
      <c r="AA83" s="34">
        <f t="shared" si="18"/>
        <v>0.4463</v>
      </c>
      <c r="AB83" s="34">
        <f t="shared" si="18"/>
        <v>0</v>
      </c>
      <c r="AC83" s="34">
        <f t="shared" si="18"/>
        <v>0.44668</v>
      </c>
      <c r="AD83" s="34">
        <f t="shared" si="18"/>
        <v>0</v>
      </c>
      <c r="AE83" s="34">
        <f t="shared" si="18"/>
        <v>0.44705</v>
      </c>
      <c r="AF83" s="34">
        <f t="shared" si="18"/>
        <v>0</v>
      </c>
      <c r="AG83" s="34">
        <f t="shared" si="18"/>
        <v>4.49104</v>
      </c>
      <c r="AH83" s="34">
        <f t="shared" si="18"/>
        <v>0</v>
      </c>
      <c r="AI83" s="34">
        <f t="shared" si="18"/>
        <v>839.8116</v>
      </c>
      <c r="AJ83" s="34">
        <f t="shared" si="18"/>
        <v>0</v>
      </c>
      <c r="AK83" s="34">
        <f t="shared" si="18"/>
        <v>4773.41831</v>
      </c>
      <c r="AL83" s="34">
        <f t="shared" si="18"/>
        <v>0</v>
      </c>
      <c r="AM83" s="34">
        <f t="shared" si="18"/>
        <v>-5634.9239</v>
      </c>
      <c r="AN83" s="34">
        <f t="shared" si="18"/>
        <v>17.985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-48.94786999999998</v>
      </c>
      <c r="AQ83" s="34">
        <f>AQ48-AQ82</f>
        <v>9.83112</v>
      </c>
      <c r="AR83" s="34">
        <f>AR48-AR82</f>
        <v>0</v>
      </c>
      <c r="AS83" s="34">
        <f>AS48-AS82</f>
        <v>30.51087000000001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165</v>
      </c>
      <c r="B87" s="14"/>
      <c r="C87" s="15" t="s">
        <v>3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107</v>
      </c>
      <c r="AR87" s="19"/>
      <c r="AS87" s="20"/>
    </row>
    <row r="88" spans="1:45" s="42" customFormat="1" ht="16.5" customHeight="1">
      <c r="A88" s="13"/>
      <c r="B88" s="14"/>
      <c r="C88" s="13" t="s">
        <v>5</v>
      </c>
      <c r="D88" s="13"/>
      <c r="E88" s="21" t="s">
        <v>6</v>
      </c>
      <c r="F88" s="21"/>
      <c r="G88" s="21" t="s">
        <v>7</v>
      </c>
      <c r="H88" s="21"/>
      <c r="I88" s="13" t="s">
        <v>8</v>
      </c>
      <c r="J88" s="13"/>
      <c r="K88" s="13" t="s">
        <v>9</v>
      </c>
      <c r="L88" s="13"/>
      <c r="M88" s="13" t="s">
        <v>10</v>
      </c>
      <c r="N88" s="13"/>
      <c r="O88" s="13" t="s">
        <v>11</v>
      </c>
      <c r="P88" s="13"/>
      <c r="Q88" s="13" t="s">
        <v>12</v>
      </c>
      <c r="R88" s="13"/>
      <c r="S88" s="13" t="s">
        <v>13</v>
      </c>
      <c r="T88" s="13"/>
      <c r="U88" s="13" t="s">
        <v>14</v>
      </c>
      <c r="V88" s="13"/>
      <c r="W88" s="13" t="s">
        <v>15</v>
      </c>
      <c r="X88" s="13"/>
      <c r="Y88" s="13" t="s">
        <v>16</v>
      </c>
      <c r="Z88" s="13"/>
      <c r="AA88" s="13" t="s">
        <v>17</v>
      </c>
      <c r="AB88" s="13"/>
      <c r="AC88" s="13" t="s">
        <v>18</v>
      </c>
      <c r="AD88" s="13"/>
      <c r="AE88" s="13" t="s">
        <v>19</v>
      </c>
      <c r="AF88" s="13"/>
      <c r="AG88" s="13" t="s">
        <v>20</v>
      </c>
      <c r="AH88" s="13"/>
      <c r="AI88" s="15" t="s">
        <v>21</v>
      </c>
      <c r="AJ88" s="17"/>
      <c r="AK88" s="15" t="s">
        <v>22</v>
      </c>
      <c r="AL88" s="17"/>
      <c r="AM88" s="15" t="s">
        <v>23</v>
      </c>
      <c r="AN88" s="17"/>
      <c r="AO88" s="13" t="s">
        <v>24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24</v>
      </c>
      <c r="D90" s="68" t="s">
        <v>25</v>
      </c>
      <c r="E90" s="67" t="s">
        <v>24</v>
      </c>
      <c r="F90" s="68" t="s">
        <v>25</v>
      </c>
      <c r="G90" s="67" t="s">
        <v>24</v>
      </c>
      <c r="H90" s="68" t="s">
        <v>25</v>
      </c>
      <c r="I90" s="67" t="s">
        <v>24</v>
      </c>
      <c r="J90" s="68" t="s">
        <v>25</v>
      </c>
      <c r="K90" s="67" t="s">
        <v>24</v>
      </c>
      <c r="L90" s="68" t="s">
        <v>25</v>
      </c>
      <c r="M90" s="67" t="s">
        <v>24</v>
      </c>
      <c r="N90" s="68" t="s">
        <v>25</v>
      </c>
      <c r="O90" s="67" t="s">
        <v>24</v>
      </c>
      <c r="P90" s="68" t="s">
        <v>25</v>
      </c>
      <c r="Q90" s="67" t="s">
        <v>24</v>
      </c>
      <c r="R90" s="68" t="s">
        <v>25</v>
      </c>
      <c r="S90" s="67" t="s">
        <v>24</v>
      </c>
      <c r="T90" s="68" t="s">
        <v>25</v>
      </c>
      <c r="U90" s="67" t="s">
        <v>24</v>
      </c>
      <c r="V90" s="68" t="s">
        <v>25</v>
      </c>
      <c r="W90" s="67" t="s">
        <v>24</v>
      </c>
      <c r="X90" s="68" t="s">
        <v>25</v>
      </c>
      <c r="Y90" s="67" t="s">
        <v>24</v>
      </c>
      <c r="Z90" s="68" t="s">
        <v>25</v>
      </c>
      <c r="AA90" s="67" t="s">
        <v>24</v>
      </c>
      <c r="AB90" s="68" t="s">
        <v>25</v>
      </c>
      <c r="AC90" s="67" t="s">
        <v>24</v>
      </c>
      <c r="AD90" s="68" t="s">
        <v>25</v>
      </c>
      <c r="AE90" s="67" t="s">
        <v>24</v>
      </c>
      <c r="AF90" s="68" t="s">
        <v>25</v>
      </c>
      <c r="AG90" s="67" t="s">
        <v>24</v>
      </c>
      <c r="AH90" s="68" t="s">
        <v>25</v>
      </c>
      <c r="AI90" s="67" t="s">
        <v>24</v>
      </c>
      <c r="AJ90" s="68" t="s">
        <v>25</v>
      </c>
      <c r="AK90" s="67" t="s">
        <v>24</v>
      </c>
      <c r="AL90" s="68" t="s">
        <v>25</v>
      </c>
      <c r="AM90" s="67" t="s">
        <v>24</v>
      </c>
      <c r="AN90" s="68" t="s">
        <v>25</v>
      </c>
      <c r="AO90" s="67" t="s">
        <v>24</v>
      </c>
      <c r="AP90" s="69" t="s">
        <v>26</v>
      </c>
      <c r="AQ90" s="67" t="s">
        <v>27</v>
      </c>
      <c r="AR90" s="67" t="s">
        <v>28</v>
      </c>
      <c r="AS90" s="67" t="s">
        <v>29</v>
      </c>
    </row>
    <row r="91" spans="1:45" s="42" customFormat="1" ht="25.5">
      <c r="A91" s="30" t="s">
        <v>166</v>
      </c>
      <c r="B91" s="31" t="s">
        <v>167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168</v>
      </c>
      <c r="B92" s="31" t="s">
        <v>169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170</v>
      </c>
      <c r="B93" s="31" t="s">
        <v>171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172</v>
      </c>
      <c r="B94" s="31" t="s">
        <v>173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174</v>
      </c>
      <c r="B95" s="31" t="s">
        <v>175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176</v>
      </c>
      <c r="B96" s="31" t="s">
        <v>177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178</v>
      </c>
      <c r="B97" s="31" t="s">
        <v>179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180</v>
      </c>
      <c r="B98" s="31" t="s">
        <v>181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38.25">
      <c r="A99" s="43" t="s">
        <v>182</v>
      </c>
      <c r="B99" s="31" t="s">
        <v>183</v>
      </c>
      <c r="C99" s="73">
        <f aca="true" t="shared" si="21" ref="C99:AN99">C83-C98</f>
        <v>11.862869999999987</v>
      </c>
      <c r="D99" s="73">
        <f t="shared" si="21"/>
        <v>-66.93286999999998</v>
      </c>
      <c r="E99" s="73">
        <f t="shared" si="21"/>
        <v>0</v>
      </c>
      <c r="F99" s="73">
        <f t="shared" si="21"/>
        <v>0</v>
      </c>
      <c r="G99" s="73">
        <f t="shared" si="21"/>
        <v>0.44297</v>
      </c>
      <c r="H99" s="73">
        <f t="shared" si="21"/>
        <v>0</v>
      </c>
      <c r="I99" s="73">
        <f t="shared" si="21"/>
        <v>0</v>
      </c>
      <c r="J99" s="73">
        <f t="shared" si="21"/>
        <v>0</v>
      </c>
      <c r="K99" s="73">
        <f t="shared" si="21"/>
        <v>0.44334</v>
      </c>
      <c r="L99" s="73">
        <f t="shared" si="21"/>
        <v>0</v>
      </c>
      <c r="M99" s="73">
        <f t="shared" si="21"/>
        <v>0.44371</v>
      </c>
      <c r="N99" s="73">
        <f t="shared" si="21"/>
        <v>0</v>
      </c>
      <c r="O99" s="73">
        <f t="shared" si="21"/>
        <v>0.44408</v>
      </c>
      <c r="P99" s="73">
        <f t="shared" si="21"/>
        <v>0</v>
      </c>
      <c r="Q99" s="73">
        <f t="shared" si="21"/>
        <v>0.44445</v>
      </c>
      <c r="R99" s="73">
        <f t="shared" si="21"/>
        <v>0</v>
      </c>
      <c r="S99" s="73">
        <f t="shared" si="21"/>
        <v>0.44482</v>
      </c>
      <c r="T99" s="73">
        <f t="shared" si="21"/>
        <v>0</v>
      </c>
      <c r="U99" s="73">
        <f t="shared" si="21"/>
        <v>0.44519</v>
      </c>
      <c r="V99" s="73">
        <f t="shared" si="21"/>
        <v>0</v>
      </c>
      <c r="W99" s="73">
        <f t="shared" si="21"/>
        <v>0.44556</v>
      </c>
      <c r="X99" s="73">
        <f t="shared" si="21"/>
        <v>0</v>
      </c>
      <c r="Y99" s="73">
        <f t="shared" si="21"/>
        <v>0.44593</v>
      </c>
      <c r="Z99" s="73">
        <f t="shared" si="21"/>
        <v>0</v>
      </c>
      <c r="AA99" s="73">
        <f t="shared" si="21"/>
        <v>0.4463</v>
      </c>
      <c r="AB99" s="73">
        <f t="shared" si="21"/>
        <v>0</v>
      </c>
      <c r="AC99" s="73">
        <f t="shared" si="21"/>
        <v>0.44668</v>
      </c>
      <c r="AD99" s="73">
        <f t="shared" si="21"/>
        <v>0</v>
      </c>
      <c r="AE99" s="73">
        <f t="shared" si="21"/>
        <v>0.44705</v>
      </c>
      <c r="AF99" s="73">
        <f t="shared" si="21"/>
        <v>0</v>
      </c>
      <c r="AG99" s="73">
        <f t="shared" si="21"/>
        <v>4.49104</v>
      </c>
      <c r="AH99" s="73">
        <f t="shared" si="21"/>
        <v>0</v>
      </c>
      <c r="AI99" s="73">
        <f t="shared" si="21"/>
        <v>839.8116</v>
      </c>
      <c r="AJ99" s="73">
        <f t="shared" si="21"/>
        <v>0</v>
      </c>
      <c r="AK99" s="73">
        <f t="shared" si="21"/>
        <v>4773.41831</v>
      </c>
      <c r="AL99" s="73">
        <f t="shared" si="21"/>
        <v>0</v>
      </c>
      <c r="AM99" s="73">
        <f t="shared" si="21"/>
        <v>-5634.9239</v>
      </c>
      <c r="AN99" s="73">
        <f t="shared" si="21"/>
        <v>17.985</v>
      </c>
      <c r="AO99" s="73">
        <f t="shared" si="19"/>
        <v>0</v>
      </c>
      <c r="AP99" s="73">
        <f t="shared" si="19"/>
        <v>-48.94786999999998</v>
      </c>
      <c r="AQ99" s="73">
        <f>AQ83-AQ98</f>
        <v>9.83112</v>
      </c>
      <c r="AR99" s="73">
        <f>AR83-AR98</f>
        <v>0</v>
      </c>
      <c r="AS99" s="73">
        <f>AS83-AS98</f>
        <v>30.51087000000001</v>
      </c>
    </row>
    <row r="100" spans="1:45" ht="13.5" customHeight="1">
      <c r="A100" s="37" t="s">
        <v>184</v>
      </c>
      <c r="B100" s="31" t="s">
        <v>185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186</v>
      </c>
      <c r="B101" s="31" t="s">
        <v>187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188</v>
      </c>
      <c r="B102" s="31" t="s">
        <v>189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190</v>
      </c>
      <c r="B103" s="31" t="s">
        <v>191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192</v>
      </c>
      <c r="B104" s="26" t="s">
        <v>193</v>
      </c>
      <c r="C104" s="73">
        <f aca="true" t="shared" si="23" ref="C104:AN104">C99-C100-C103</f>
        <v>11.862869999999987</v>
      </c>
      <c r="D104" s="73">
        <f t="shared" si="23"/>
        <v>-66.93286999999998</v>
      </c>
      <c r="E104" s="73">
        <f t="shared" si="23"/>
        <v>0</v>
      </c>
      <c r="F104" s="73">
        <f t="shared" si="23"/>
        <v>0</v>
      </c>
      <c r="G104" s="73">
        <f t="shared" si="23"/>
        <v>0.44297</v>
      </c>
      <c r="H104" s="73">
        <f t="shared" si="23"/>
        <v>0</v>
      </c>
      <c r="I104" s="73">
        <f t="shared" si="23"/>
        <v>0</v>
      </c>
      <c r="J104" s="73">
        <f t="shared" si="23"/>
        <v>0</v>
      </c>
      <c r="K104" s="73">
        <f t="shared" si="23"/>
        <v>0.44334</v>
      </c>
      <c r="L104" s="73">
        <f t="shared" si="23"/>
        <v>0</v>
      </c>
      <c r="M104" s="73">
        <f t="shared" si="23"/>
        <v>0.44371</v>
      </c>
      <c r="N104" s="73">
        <f t="shared" si="23"/>
        <v>0</v>
      </c>
      <c r="O104" s="73">
        <f t="shared" si="23"/>
        <v>0.44408</v>
      </c>
      <c r="P104" s="73">
        <f t="shared" si="23"/>
        <v>0</v>
      </c>
      <c r="Q104" s="73">
        <f t="shared" si="23"/>
        <v>0.44445</v>
      </c>
      <c r="R104" s="73">
        <f t="shared" si="23"/>
        <v>0</v>
      </c>
      <c r="S104" s="73">
        <f t="shared" si="23"/>
        <v>0.44482</v>
      </c>
      <c r="T104" s="73">
        <f t="shared" si="23"/>
        <v>0</v>
      </c>
      <c r="U104" s="73">
        <f t="shared" si="23"/>
        <v>0.44519</v>
      </c>
      <c r="V104" s="73">
        <f t="shared" si="23"/>
        <v>0</v>
      </c>
      <c r="W104" s="73">
        <f t="shared" si="23"/>
        <v>0.44556</v>
      </c>
      <c r="X104" s="73">
        <f t="shared" si="23"/>
        <v>0</v>
      </c>
      <c r="Y104" s="73">
        <f t="shared" si="23"/>
        <v>0.44593</v>
      </c>
      <c r="Z104" s="73">
        <f t="shared" si="23"/>
        <v>0</v>
      </c>
      <c r="AA104" s="73">
        <f t="shared" si="23"/>
        <v>0.4463</v>
      </c>
      <c r="AB104" s="73">
        <f t="shared" si="23"/>
        <v>0</v>
      </c>
      <c r="AC104" s="73">
        <f t="shared" si="23"/>
        <v>0.44668</v>
      </c>
      <c r="AD104" s="73">
        <f t="shared" si="23"/>
        <v>0</v>
      </c>
      <c r="AE104" s="73">
        <f t="shared" si="23"/>
        <v>0.44705</v>
      </c>
      <c r="AF104" s="73">
        <f t="shared" si="23"/>
        <v>0</v>
      </c>
      <c r="AG104" s="73">
        <f t="shared" si="23"/>
        <v>4.49104</v>
      </c>
      <c r="AH104" s="73">
        <f t="shared" si="23"/>
        <v>0</v>
      </c>
      <c r="AI104" s="73">
        <f t="shared" si="23"/>
        <v>839.8116</v>
      </c>
      <c r="AJ104" s="73">
        <f t="shared" si="23"/>
        <v>0</v>
      </c>
      <c r="AK104" s="73">
        <f t="shared" si="23"/>
        <v>4773.41831</v>
      </c>
      <c r="AL104" s="73">
        <f t="shared" si="23"/>
        <v>0</v>
      </c>
      <c r="AM104" s="73">
        <f t="shared" si="23"/>
        <v>-5634.9239</v>
      </c>
      <c r="AN104" s="73">
        <f t="shared" si="23"/>
        <v>17.985</v>
      </c>
      <c r="AO104" s="73">
        <f t="shared" si="19"/>
        <v>0</v>
      </c>
      <c r="AP104" s="73">
        <f t="shared" si="19"/>
        <v>-48.94786999999998</v>
      </c>
      <c r="AQ104" s="73">
        <f>AQ99-AQ100-AQ103</f>
        <v>9.83112</v>
      </c>
      <c r="AR104" s="73">
        <f>AR99-AR100-AR103</f>
        <v>0</v>
      </c>
      <c r="AS104" s="73">
        <f>AS99-AS100-AS103</f>
        <v>30.51087000000001</v>
      </c>
    </row>
    <row r="105" spans="1:45" ht="25.5">
      <c r="A105" s="30" t="s">
        <v>194</v>
      </c>
      <c r="B105" s="31" t="s">
        <v>195</v>
      </c>
      <c r="C105" s="73">
        <f>'[1]M5'!J44</f>
        <v>6638.450286</v>
      </c>
      <c r="D105" s="76" t="s">
        <v>196</v>
      </c>
      <c r="E105" s="76" t="s">
        <v>196</v>
      </c>
      <c r="F105" s="76" t="s">
        <v>196</v>
      </c>
      <c r="G105" s="76" t="s">
        <v>196</v>
      </c>
      <c r="H105" s="76" t="s">
        <v>196</v>
      </c>
      <c r="I105" s="76" t="s">
        <v>196</v>
      </c>
      <c r="J105" s="76" t="s">
        <v>196</v>
      </c>
      <c r="K105" s="76" t="s">
        <v>196</v>
      </c>
      <c r="L105" s="76" t="s">
        <v>196</v>
      </c>
      <c r="M105" s="76" t="s">
        <v>196</v>
      </c>
      <c r="N105" s="76" t="s">
        <v>196</v>
      </c>
      <c r="O105" s="76" t="s">
        <v>196</v>
      </c>
      <c r="P105" s="76" t="s">
        <v>196</v>
      </c>
      <c r="Q105" s="76" t="s">
        <v>196</v>
      </c>
      <c r="R105" s="76" t="s">
        <v>196</v>
      </c>
      <c r="S105" s="76" t="s">
        <v>196</v>
      </c>
      <c r="T105" s="76" t="s">
        <v>196</v>
      </c>
      <c r="U105" s="76" t="s">
        <v>196</v>
      </c>
      <c r="V105" s="76" t="s">
        <v>196</v>
      </c>
      <c r="W105" s="76" t="s">
        <v>196</v>
      </c>
      <c r="X105" s="76" t="s">
        <v>196</v>
      </c>
      <c r="Y105" s="76" t="s">
        <v>196</v>
      </c>
      <c r="Z105" s="76" t="s">
        <v>196</v>
      </c>
      <c r="AA105" s="76" t="s">
        <v>196</v>
      </c>
      <c r="AB105" s="76" t="s">
        <v>196</v>
      </c>
      <c r="AC105" s="76" t="s">
        <v>196</v>
      </c>
      <c r="AD105" s="76" t="s">
        <v>196</v>
      </c>
      <c r="AE105" s="76" t="s">
        <v>196</v>
      </c>
      <c r="AF105" s="76" t="s">
        <v>196</v>
      </c>
      <c r="AG105" s="76" t="s">
        <v>196</v>
      </c>
      <c r="AH105" s="76" t="s">
        <v>196</v>
      </c>
      <c r="AI105" s="76" t="s">
        <v>196</v>
      </c>
      <c r="AJ105" s="76" t="s">
        <v>196</v>
      </c>
      <c r="AK105" s="76" t="s">
        <v>196</v>
      </c>
      <c r="AL105" s="76" t="s">
        <v>196</v>
      </c>
      <c r="AM105" s="76" t="s">
        <v>196</v>
      </c>
      <c r="AN105" s="76" t="s">
        <v>196</v>
      </c>
      <c r="AO105" s="76" t="s">
        <v>196</v>
      </c>
      <c r="AP105" s="77" t="s">
        <v>196</v>
      </c>
      <c r="AQ105" s="76" t="s">
        <v>196</v>
      </c>
      <c r="AR105" s="76" t="s">
        <v>196</v>
      </c>
      <c r="AS105" s="76" t="s">
        <v>196</v>
      </c>
    </row>
    <row r="106" spans="1:45" ht="25.5">
      <c r="A106" s="30" t="s">
        <v>197</v>
      </c>
      <c r="B106" s="31" t="s">
        <v>198</v>
      </c>
      <c r="C106" s="73">
        <f>'[1]M6'!F42</f>
        <v>362.6496645161291</v>
      </c>
      <c r="D106" s="76" t="s">
        <v>196</v>
      </c>
      <c r="E106" s="76" t="s">
        <v>196</v>
      </c>
      <c r="F106" s="76" t="s">
        <v>196</v>
      </c>
      <c r="G106" s="76" t="s">
        <v>196</v>
      </c>
      <c r="H106" s="76" t="s">
        <v>196</v>
      </c>
      <c r="I106" s="76" t="s">
        <v>196</v>
      </c>
      <c r="J106" s="76" t="s">
        <v>196</v>
      </c>
      <c r="K106" s="76" t="s">
        <v>196</v>
      </c>
      <c r="L106" s="76" t="s">
        <v>196</v>
      </c>
      <c r="M106" s="76" t="s">
        <v>196</v>
      </c>
      <c r="N106" s="76" t="s">
        <v>196</v>
      </c>
      <c r="O106" s="76" t="s">
        <v>196</v>
      </c>
      <c r="P106" s="76" t="s">
        <v>196</v>
      </c>
      <c r="Q106" s="76" t="s">
        <v>196</v>
      </c>
      <c r="R106" s="76" t="s">
        <v>196</v>
      </c>
      <c r="S106" s="76" t="s">
        <v>196</v>
      </c>
      <c r="T106" s="76" t="s">
        <v>196</v>
      </c>
      <c r="U106" s="76" t="s">
        <v>196</v>
      </c>
      <c r="V106" s="76" t="s">
        <v>196</v>
      </c>
      <c r="W106" s="76" t="s">
        <v>196</v>
      </c>
      <c r="X106" s="76" t="s">
        <v>196</v>
      </c>
      <c r="Y106" s="76" t="s">
        <v>196</v>
      </c>
      <c r="Z106" s="76" t="s">
        <v>196</v>
      </c>
      <c r="AA106" s="76" t="s">
        <v>196</v>
      </c>
      <c r="AB106" s="76" t="s">
        <v>196</v>
      </c>
      <c r="AC106" s="76" t="s">
        <v>196</v>
      </c>
      <c r="AD106" s="76" t="s">
        <v>196</v>
      </c>
      <c r="AE106" s="76" t="s">
        <v>196</v>
      </c>
      <c r="AF106" s="76" t="s">
        <v>196</v>
      </c>
      <c r="AG106" s="76" t="s">
        <v>196</v>
      </c>
      <c r="AH106" s="76" t="s">
        <v>196</v>
      </c>
      <c r="AI106" s="76" t="s">
        <v>196</v>
      </c>
      <c r="AJ106" s="76" t="s">
        <v>196</v>
      </c>
      <c r="AK106" s="76" t="s">
        <v>196</v>
      </c>
      <c r="AL106" s="76" t="s">
        <v>196</v>
      </c>
      <c r="AM106" s="76" t="s">
        <v>196</v>
      </c>
      <c r="AN106" s="76" t="s">
        <v>196</v>
      </c>
      <c r="AO106" s="76" t="s">
        <v>196</v>
      </c>
      <c r="AP106" s="77" t="s">
        <v>196</v>
      </c>
      <c r="AQ106" s="76" t="s">
        <v>196</v>
      </c>
      <c r="AR106" s="76" t="s">
        <v>196</v>
      </c>
      <c r="AS106" s="76" t="s">
        <v>196</v>
      </c>
    </row>
    <row r="107" spans="1:45" ht="13.5" customHeight="1">
      <c r="A107" s="30" t="s">
        <v>199</v>
      </c>
      <c r="B107" s="31" t="s">
        <v>200</v>
      </c>
      <c r="C107" s="73">
        <f>C105/C106*100</f>
        <v>1830.5408595531044</v>
      </c>
      <c r="D107" s="76" t="s">
        <v>196</v>
      </c>
      <c r="E107" s="76" t="s">
        <v>196</v>
      </c>
      <c r="F107" s="76" t="s">
        <v>196</v>
      </c>
      <c r="G107" s="76" t="s">
        <v>196</v>
      </c>
      <c r="H107" s="76" t="s">
        <v>196</v>
      </c>
      <c r="I107" s="76" t="s">
        <v>196</v>
      </c>
      <c r="J107" s="76" t="s">
        <v>196</v>
      </c>
      <c r="K107" s="76" t="s">
        <v>196</v>
      </c>
      <c r="L107" s="76" t="s">
        <v>196</v>
      </c>
      <c r="M107" s="76" t="s">
        <v>196</v>
      </c>
      <c r="N107" s="76" t="s">
        <v>196</v>
      </c>
      <c r="O107" s="76" t="s">
        <v>196</v>
      </c>
      <c r="P107" s="76" t="s">
        <v>196</v>
      </c>
      <c r="Q107" s="76" t="s">
        <v>196</v>
      </c>
      <c r="R107" s="76" t="s">
        <v>196</v>
      </c>
      <c r="S107" s="76" t="s">
        <v>196</v>
      </c>
      <c r="T107" s="76" t="s">
        <v>196</v>
      </c>
      <c r="U107" s="76" t="s">
        <v>196</v>
      </c>
      <c r="V107" s="76" t="s">
        <v>196</v>
      </c>
      <c r="W107" s="76" t="s">
        <v>196</v>
      </c>
      <c r="X107" s="76" t="s">
        <v>196</v>
      </c>
      <c r="Y107" s="76" t="s">
        <v>196</v>
      </c>
      <c r="Z107" s="76" t="s">
        <v>196</v>
      </c>
      <c r="AA107" s="76" t="s">
        <v>196</v>
      </c>
      <c r="AB107" s="76" t="s">
        <v>196</v>
      </c>
      <c r="AC107" s="76" t="s">
        <v>196</v>
      </c>
      <c r="AD107" s="76" t="s">
        <v>196</v>
      </c>
      <c r="AE107" s="76" t="s">
        <v>196</v>
      </c>
      <c r="AF107" s="76" t="s">
        <v>196</v>
      </c>
      <c r="AG107" s="76" t="s">
        <v>196</v>
      </c>
      <c r="AH107" s="76" t="s">
        <v>196</v>
      </c>
      <c r="AI107" s="76" t="s">
        <v>196</v>
      </c>
      <c r="AJ107" s="76" t="s">
        <v>196</v>
      </c>
      <c r="AK107" s="76" t="s">
        <v>196</v>
      </c>
      <c r="AL107" s="76" t="s">
        <v>196</v>
      </c>
      <c r="AM107" s="76" t="s">
        <v>196</v>
      </c>
      <c r="AN107" s="76" t="s">
        <v>196</v>
      </c>
      <c r="AO107" s="76" t="s">
        <v>196</v>
      </c>
      <c r="AP107" s="77" t="s">
        <v>196</v>
      </c>
      <c r="AQ107" s="76" t="s">
        <v>196</v>
      </c>
      <c r="AR107" s="76" t="s">
        <v>196</v>
      </c>
      <c r="AS107" s="76" t="s">
        <v>196</v>
      </c>
    </row>
  </sheetData>
  <sheetProtection password="A25E" sheet="1" objects="1" scenarios="1" formatColumns="0" formatRows="0"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ROUND($AO$57,5)&lt;&gt;ROUND('30.09.2022'!#REF!,5)</formula>
    </cfRule>
  </conditionalFormatting>
  <conditionalFormatting sqref="AO58">
    <cfRule type="expression" priority="43" dxfId="0">
      <formula>ROUND($AO$58,5)&lt;&gt;ROUND('30.09.2022'!#REF!,5)</formula>
    </cfRule>
  </conditionalFormatting>
  <conditionalFormatting sqref="AO67">
    <cfRule type="expression" priority="45" dxfId="0">
      <formula>ROUND($AO$67,5)&lt;&gt;ROUND('30.09.2022'!#REF!,5)</formula>
    </cfRule>
  </conditionalFormatting>
  <conditionalFormatting sqref="AO69">
    <cfRule type="expression" priority="47" dxfId="0">
      <formula>ROUND($AO$69,5)&lt;&gt;ROUND('30.09.2022'!#REF!,5)</formula>
    </cfRule>
  </conditionalFormatting>
  <conditionalFormatting sqref="AO75">
    <cfRule type="expression" priority="49" dxfId="0">
      <formula>ROUND($AO$75,5)&lt;&gt;ROUND('30.09.2022'!#REF!,5)</formula>
    </cfRule>
  </conditionalFormatting>
  <conditionalFormatting sqref="AO76">
    <cfRule type="expression" priority="50" dxfId="0">
      <formula>ROUND($AO$76,5)&lt;&gt;ROUND('30.09.2022'!#REF!,5)</formula>
    </cfRule>
  </conditionalFormatting>
  <conditionalFormatting sqref="AO77">
    <cfRule type="expression" priority="51" dxfId="0">
      <formula>ROUND($AO$77,5)&lt;&gt;ROUND('30.09.2022'!#REF!,5)</formula>
    </cfRule>
  </conditionalFormatting>
  <conditionalFormatting sqref="AO78">
    <cfRule type="expression" priority="52" dxfId="0">
      <formula>ROUND($AO$78,5)&lt;&gt;ROUND('30.09.2022'!#REF!,5)</formula>
    </cfRule>
  </conditionalFormatting>
  <conditionalFormatting sqref="AO79">
    <cfRule type="expression" priority="53" dxfId="0">
      <formula>ROUND($AO$79,5)&lt;&gt;ROUND('30.09.2022'!#REF!,5)</formula>
    </cfRule>
  </conditionalFormatting>
  <conditionalFormatting sqref="AO48">
    <cfRule type="expression" priority="62" dxfId="0">
      <formula>ROUND($AO$48,5)&lt;&gt;ROUND('30.09.2022'!#REF!,5)</formula>
    </cfRule>
  </conditionalFormatting>
  <conditionalFormatting sqref="AO44">
    <cfRule type="expression" priority="13" dxfId="0">
      <formula>ROUND($AO$44,5)&lt;&gt;ROUND('30.09.2022'!#REF!,5)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" right="0.354330708661417" top="0.47244094488189" bottom="0.47244094488189" header="0.511811023622047" footer="0.511811023622047"/>
  <pageSetup fitToHeight="3" fitToWidth="2" horizontalDpi="600" verticalDpi="600" orientation="landscape" paperSize="9" scale="46" r:id="rId3"/>
  <headerFooter alignWithMargins="0">
    <oddFooter>&amp;C&amp;P</oddFooter>
  </headerFooter>
  <rowBreaks count="2" manualBreakCount="2">
    <brk id="48" max="25" man="1"/>
    <brk id="83" max="25" man="1"/>
  </rowBreaks>
  <colBreaks count="1" manualBreakCount="1">
    <brk id="32" max="1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2022-10-17T11:19:09Z</dcterms:created>
  <dcterms:modified xsi:type="dcterms:W3CDTF">2022-10-17T11:19:42Z</dcterms:modified>
  <cp:category/>
  <cp:version/>
  <cp:contentType/>
  <cp:contentStatus/>
</cp:coreProperties>
</file>